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/>
  <mc:AlternateContent xmlns:mc="http://schemas.openxmlformats.org/markup-compatibility/2006">
    <mc:Choice Requires="x15">
      <x15ac:absPath xmlns:x15ac="http://schemas.microsoft.com/office/spreadsheetml/2010/11/ac" url="\\10.176.4.230\上下水道課\管理係\下水調査\令和5年度\市町村振興課\経営比較分析表(R4決算)の分析等について（依頼\16 日出町\"/>
    </mc:Choice>
  </mc:AlternateContent>
  <xr:revisionPtr revIDLastSave="0" documentId="13_ncr:1_{C26F62B2-8AA3-4F94-B260-592C2AE7864C}" xr6:coauthVersionLast="36" xr6:coauthVersionMax="36" xr10:uidLastSave="{00000000-0000-0000-0000-000000000000}"/>
  <workbookProtection workbookAlgorithmName="SHA-512" workbookHashValue="uw+vL5DoFIVIPWxbZ2FrwjMVg9dBBz6hyX2xxnSypbaleNlWLqOZHZAjZBv1TwnqBCdO8/uokYIJ/4VkMzMACQ==" workbookSaltValue="tLjt1ttl+e8thoUs71kfBg==" workbookSpinCount="100000" lockStructure="1"/>
  <bookViews>
    <workbookView xWindow="0" yWindow="0" windowWidth="20490" windowHeight="7545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N85" i="4" s="1"/>
  <c r="EC6" i="5"/>
  <c r="EB6" i="5"/>
  <c r="EA6" i="5"/>
  <c r="DZ6" i="5"/>
  <c r="DY6" i="5"/>
  <c r="DX6" i="5"/>
  <c r="DW6" i="5"/>
  <c r="DV6" i="5"/>
  <c r="DU6" i="5"/>
  <c r="DT6" i="5"/>
  <c r="DS6" i="5"/>
  <c r="M85" i="4" s="1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5" i="4" s="1"/>
  <c r="CV6" i="5"/>
  <c r="CU6" i="5"/>
  <c r="CT6" i="5"/>
  <c r="CS6" i="5"/>
  <c r="CR6" i="5"/>
  <c r="CQ6" i="5"/>
  <c r="CP6" i="5"/>
  <c r="CO6" i="5"/>
  <c r="CN6" i="5"/>
  <c r="CM6" i="5"/>
  <c r="CL6" i="5"/>
  <c r="J85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BB8" i="4" s="1"/>
  <c r="T6" i="5"/>
  <c r="S6" i="5"/>
  <c r="AL8" i="4" s="1"/>
  <c r="R6" i="5"/>
  <c r="AD10" i="4" s="1"/>
  <c r="Q6" i="5"/>
  <c r="P6" i="5"/>
  <c r="O6" i="5"/>
  <c r="N6" i="5"/>
  <c r="B10" i="4" s="1"/>
  <c r="M6" i="5"/>
  <c r="L6" i="5"/>
  <c r="K6" i="5"/>
  <c r="P8" i="4" s="1"/>
  <c r="J6" i="5"/>
  <c r="I8" i="4" s="1"/>
  <c r="I6" i="5"/>
  <c r="B8" i="4" s="1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L85" i="4"/>
  <c r="I85" i="4"/>
  <c r="H85" i="4"/>
  <c r="G85" i="4"/>
  <c r="BB10" i="4"/>
  <c r="AT10" i="4"/>
  <c r="AL10" i="4"/>
  <c r="W10" i="4"/>
  <c r="P10" i="4"/>
  <c r="I10" i="4"/>
  <c r="AT8" i="4"/>
  <c r="AD8" i="4"/>
  <c r="W8" i="4"/>
  <c r="B6" i="4"/>
</calcChain>
</file>

<file path=xl/sharedStrings.xml><?xml version="1.0" encoding="utf-8"?>
<sst xmlns="http://schemas.openxmlformats.org/spreadsheetml/2006/main" count="275" uniqueCount="116">
  <si>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</si>
  <si>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</si>
  <si>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</si>
  <si>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</si>
  <si>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</si>
  <si>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</si>
  <si>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</si>
  <si>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</si>
  <si>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</si>
  <si>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</si>
  <si>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</si>
  <si>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</si>
  <si>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</si>
  <si>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</si>
  <si>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</si>
  <si>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</si>
  <si>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</si>
  <si>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</si>
  <si>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</si>
  <si>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</si>
  <si>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</si>
  <si>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</si>
  <si>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</si>
  <si>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</si>
  <si>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</si>
  <si>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</si>
  <si>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</si>
  <si>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</si>
  <si>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</si>
  <si>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</si>
  <si>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</si>
  <si>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</si>
  <si>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</si>
  <si>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</si>
  <si>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</si>
  <si>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</si>
  <si>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</si>
  <si>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</si>
  <si>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</si>
  <si>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</si>
  <si>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</si>
  <si>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</si>
  <si>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</si>
  <si>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</si>
  <si>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</si>
  <si>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</si>
  <si>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</si>
  <si>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</si>
  <si>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</si>
  <si>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</si>
  <si>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</si>
  <si>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</si>
  <si>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</si>
  <si>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</si>
  <si>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</si>
  <si>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</si>
  <si>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</si>
  <si>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</si>
  <si>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</si>
  <si>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</si>
  <si>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</si>
  <si>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</si>
  <si>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</si>
  <si>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</si>
  <si>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</si>
  <si>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</si>
  <si>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</si>
  <si>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</si>
  <si>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</si>
  <si>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</si>
  <si>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</si>
  <si>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</si>
  <si>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</si>
  <si>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</si>
  <si>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</si>
  <si>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</si>
  <si>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</si>
  <si>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</si>
  <si>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</si>
  <si>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</si>
  <si>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</si>
  <si>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</si>
  <si>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</si>
  <si>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</si>
  <si>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</si>
  <si>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</si>
  <si>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</si>
  <si>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</si>
  <si>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</si>
  <si>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</si>
  <si>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</si>
  <si>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</si>
  <si>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</si>
  <si>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</si>
  <si>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</si>
  <si>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</si>
  <si>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大分県　日出町</t>
  </si>
  <si>
    <t>法適用</t>
  </si>
  <si>
    <t>下水道事業</t>
  </si>
  <si>
    <t>漁業集落排水</t>
  </si>
  <si>
    <t>H2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</si>
  <si>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</si>
  <si>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</si>
  <si>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</si>
  <si>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</si>
  <si>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</si>
  <si>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</si>
  <si>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</si>
  <si>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</si>
  <si>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</si>
  <si>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</si>
  <si>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</si>
  <si>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</si>
  <si>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集落排水事業については、高齢化世帯が多く人口減少が急速に進むことが想定される。そのため、使用料の増加を見込むことは難しい状況であり、さらなる経費の削減やダウンサイジングを検討しながら、事業を進めていく必要がある。</t>
    <phoneticPr fontId="4"/>
  </si>
  <si>
    <t>①「有形固定資産減価償却率」については13.82％と他団体に比べ、老朽化した資産は少ない状況である。
②「管渠老朽化率」については、耐用年数を経過した施設はない。
③「管渠改善率」については、ゼロである。必要に応じて改修等を行っていく。</t>
    <phoneticPr fontId="4"/>
  </si>
  <si>
    <t>①「経常収支比率」は103.46%と100％を上回った。これは、一般会計からの補助金収入のためである。
②「累積欠損金比率」46.98％と他団体より低い数値となっている。
③「流動比率」については、他団体より高い数値となっている。現金預金が少額なため、100％を下回っている。
④「企業債残高対事業規模比率」は他団体よりも低い数値となっているが、中長期の財政収支に注視しながら起債発行に努める。
⑤「経費回収率」については、100％を下回っているものの、他団体よりは高い数値となっている。より一層の経費の削減に努める。
⑥「汚水処理原価」については、他団体より低い数値となっているが、さらなる経費の削減に努める。
⑦「施設利用率」については、他団体より高い数値となっている。将来的にさらに人口減少が進む見込みであり、ダウンサイジングなども検討していく必要がある。
⑧「水洗化率」については、他団体より高い数値となっている。使用料収入の増加のため、接続率向上の取組が必要である。</t>
    <rPh sb="23" eb="25">
      <t>ウワマワ</t>
    </rPh>
    <rPh sb="32" eb="36">
      <t>イッパンカイケイ</t>
    </rPh>
    <rPh sb="39" eb="42">
      <t>ホジョキン</t>
    </rPh>
    <rPh sb="42" eb="44">
      <t>シュウニュウ</t>
    </rPh>
    <rPh sb="69" eb="70">
      <t>タ</t>
    </rPh>
    <rPh sb="70" eb="72">
      <t>ダンタイ</t>
    </rPh>
    <rPh sb="74" eb="75">
      <t>ヒク</t>
    </rPh>
    <rPh sb="76" eb="78">
      <t>スウチ</t>
    </rPh>
    <rPh sb="193" eb="194">
      <t>ツト</t>
    </rPh>
    <rPh sb="400" eb="401">
      <t>タカ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</si>
</sst>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C8-4070-B420-B6E0F3C568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1.6</c:v>
                </c:pt>
                <c:pt idx="3">
                  <c:v>0.01</c:v>
                </c:pt>
                <c:pt idx="4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C8-4070-B420-B6E0F3C568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119.87</c:v>
                </c:pt>
                <c:pt idx="3">
                  <c:v>83.13</c:v>
                </c:pt>
                <c:pt idx="4">
                  <c:v>103.46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E1-463D-B054-257F02BA1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101.18</c:v>
                </c:pt>
                <c:pt idx="3">
                  <c:v>99.89</c:v>
                </c:pt>
                <c:pt idx="4">
                  <c:v>104.12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E1-463D-B054-257F02BA1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6.91</c:v>
                </c:pt>
                <c:pt idx="3">
                  <c:v>10.36</c:v>
                </c:pt>
                <c:pt idx="4">
                  <c:v>13.82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8E-4B10-9C02-95B845936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20.14</c:v>
                </c:pt>
                <c:pt idx="3">
                  <c:v>23.17</c:v>
                </c:pt>
                <c:pt idx="4">
                  <c:v>25.29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8E-4B10-9C02-95B845936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82-4B50-AC24-2EC91EED8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82-4B50-AC24-2EC91EED8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>
                  <c:v>59.13</c:v>
                </c:pt>
                <c:pt idx="4">
                  <c:v>46.98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73-46BB-AEC0-11EAED8AB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140.63</c:v>
                </c:pt>
                <c:pt idx="3">
                  <c:v>163.84</c:v>
                </c:pt>
                <c:pt idx="4">
                  <c:v>176.46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73-46BB-AEC0-11EAED8AB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94.31</c:v>
                </c:pt>
                <c:pt idx="3">
                  <c:v>72.489999999999995</c:v>
                </c:pt>
                <c:pt idx="4">
                  <c:v>97.47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70-4A1A-AC08-9C405F8E7B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56.53</c:v>
                </c:pt>
                <c:pt idx="3">
                  <c:v>59.66</c:v>
                </c:pt>
                <c:pt idx="4">
                  <c:v>61.64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70-4A1A-AC08-9C405F8E7B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887.81</c:v>
                </c:pt>
                <c:pt idx="3">
                  <c:v>786.27</c:v>
                </c:pt>
                <c:pt idx="4">
                  <c:v>651.27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78-4AC7-A6DF-EDBDCC2C8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1095.52</c:v>
                </c:pt>
                <c:pt idx="3">
                  <c:v>1056.55</c:v>
                </c:pt>
                <c:pt idx="4">
                  <c:v>1278.54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78-4AC7-A6DF-EDBDCC2C8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62.43</c:v>
                </c:pt>
                <c:pt idx="3">
                  <c:v>55.37</c:v>
                </c:pt>
                <c:pt idx="4">
                  <c:v>58.39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5D-43C7-B425-E65C58FBA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39.64</c:v>
                </c:pt>
                <c:pt idx="3">
                  <c:v>40</c:v>
                </c:pt>
                <c:pt idx="4">
                  <c:v>38.74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5D-43C7-B425-E65C58FBA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234.3</c:v>
                </c:pt>
                <c:pt idx="3">
                  <c:v>264.67</c:v>
                </c:pt>
                <c:pt idx="4">
                  <c:v>252.62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D7-4F7D-B033-DF6EED1EED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449.72</c:v>
                </c:pt>
                <c:pt idx="3">
                  <c:v>437.27</c:v>
                </c:pt>
                <c:pt idx="4">
                  <c:v>456.72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D7-4F7D-B033-DF6EED1EED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39.700000000000003</c:v>
                </c:pt>
                <c:pt idx="3">
                  <c:v>56.36</c:v>
                </c:pt>
                <c:pt idx="4">
                  <c:v>51.82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97-40E4-9CA5-B7C9ACC36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30.19</c:v>
                </c:pt>
                <c:pt idx="3">
                  <c:v>28.77</c:v>
                </c:pt>
                <c:pt idx="4">
                  <c:v>26.22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97-40E4-9CA5-B7C9ACC36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89.22</c:v>
                </c:pt>
                <c:pt idx="3">
                  <c:v>89.35</c:v>
                </c:pt>
                <c:pt idx="4">
                  <c:v>89.67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5D-42C6-B2F9-FE0C7E5908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79.09</c:v>
                </c:pt>
                <c:pt idx="3">
                  <c:v>78.900000000000006</c:v>
                </c:pt>
                <c:pt idx="4">
                  <c:v>78.03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5D-42C6-B2F9-FE0C7E5908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【101.46】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【1,078.44】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【80.39】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【29.92】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【420.17】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【41.91】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W16" zoomScale="75" zoomScaleNormal="75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15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15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0" t="str">
        <f>データ!H6</f>
        <v>大分県　日出町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15">
      <c r="A8" s="2"/>
      <c r="B8" s="40" t="str">
        <f>データ!I6</f>
        <v>法適用</v>
      </c>
      <c r="C8" s="40"/>
      <c r="D8" s="40"/>
      <c r="E8" s="40"/>
      <c r="F8" s="40"/>
      <c r="G8" s="40"/>
      <c r="H8" s="40"/>
      <c r="I8" s="40" t="str">
        <f>データ!J6</f>
        <v>下水道事業</v>
      </c>
      <c r="J8" s="40"/>
      <c r="K8" s="40"/>
      <c r="L8" s="40"/>
      <c r="M8" s="40"/>
      <c r="N8" s="40"/>
      <c r="O8" s="40"/>
      <c r="P8" s="40" t="str">
        <f>データ!K6</f>
        <v>漁業集落排水</v>
      </c>
      <c r="Q8" s="40"/>
      <c r="R8" s="40"/>
      <c r="S8" s="40"/>
      <c r="T8" s="40"/>
      <c r="U8" s="40"/>
      <c r="V8" s="40"/>
      <c r="W8" s="40" t="str">
        <f>データ!L6</f>
        <v>H2</v>
      </c>
      <c r="X8" s="40"/>
      <c r="Y8" s="40"/>
      <c r="Z8" s="40"/>
      <c r="AA8" s="40"/>
      <c r="AB8" s="40"/>
      <c r="AC8" s="40"/>
      <c r="AD8" s="41" t="str">
        <f>データ!$M$6</f>
        <v>非設置</v>
      </c>
      <c r="AE8" s="41"/>
      <c r="AF8" s="41"/>
      <c r="AG8" s="41"/>
      <c r="AH8" s="41"/>
      <c r="AI8" s="41"/>
      <c r="AJ8" s="41"/>
      <c r="AK8" s="3"/>
      <c r="AL8" s="42">
        <f>データ!S6</f>
        <v>28115</v>
      </c>
      <c r="AM8" s="42"/>
      <c r="AN8" s="42"/>
      <c r="AO8" s="42"/>
      <c r="AP8" s="42"/>
      <c r="AQ8" s="42"/>
      <c r="AR8" s="42"/>
      <c r="AS8" s="42"/>
      <c r="AT8" s="35">
        <f>データ!T6</f>
        <v>73.260000000000005</v>
      </c>
      <c r="AU8" s="35"/>
      <c r="AV8" s="35"/>
      <c r="AW8" s="35"/>
      <c r="AX8" s="35"/>
      <c r="AY8" s="35"/>
      <c r="AZ8" s="35"/>
      <c r="BA8" s="35"/>
      <c r="BB8" s="35">
        <f>データ!U6</f>
        <v>383.77</v>
      </c>
      <c r="BC8" s="35"/>
      <c r="BD8" s="35"/>
      <c r="BE8" s="35"/>
      <c r="BF8" s="35"/>
      <c r="BG8" s="35"/>
      <c r="BH8" s="35"/>
      <c r="BI8" s="35"/>
      <c r="BJ8" s="3"/>
      <c r="BK8" s="3"/>
      <c r="BL8" s="36" t="s">
        <v>10</v>
      </c>
      <c r="BM8" s="37"/>
      <c r="BN8" s="38" t="s">
        <v>11</v>
      </c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9"/>
    </row>
    <row r="9" spans="1:78" ht="18.75" customHeight="1" x14ac:dyDescent="0.15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35" t="str">
        <f>データ!N6</f>
        <v>-</v>
      </c>
      <c r="C10" s="35"/>
      <c r="D10" s="35"/>
      <c r="E10" s="35"/>
      <c r="F10" s="35"/>
      <c r="G10" s="35"/>
      <c r="H10" s="35"/>
      <c r="I10" s="35">
        <f>データ!O6</f>
        <v>88.36</v>
      </c>
      <c r="J10" s="35"/>
      <c r="K10" s="35"/>
      <c r="L10" s="35"/>
      <c r="M10" s="35"/>
      <c r="N10" s="35"/>
      <c r="O10" s="35"/>
      <c r="P10" s="35">
        <f>データ!P6</f>
        <v>2.62</v>
      </c>
      <c r="Q10" s="35"/>
      <c r="R10" s="35"/>
      <c r="S10" s="35"/>
      <c r="T10" s="35"/>
      <c r="U10" s="35"/>
      <c r="V10" s="35"/>
      <c r="W10" s="35">
        <f>データ!Q6</f>
        <v>87.5</v>
      </c>
      <c r="X10" s="35"/>
      <c r="Y10" s="35"/>
      <c r="Z10" s="35"/>
      <c r="AA10" s="35"/>
      <c r="AB10" s="35"/>
      <c r="AC10" s="35"/>
      <c r="AD10" s="42">
        <f>データ!R6</f>
        <v>2809</v>
      </c>
      <c r="AE10" s="42"/>
      <c r="AF10" s="42"/>
      <c r="AG10" s="42"/>
      <c r="AH10" s="42"/>
      <c r="AI10" s="42"/>
      <c r="AJ10" s="42"/>
      <c r="AK10" s="2"/>
      <c r="AL10" s="42">
        <f>データ!V6</f>
        <v>736</v>
      </c>
      <c r="AM10" s="42"/>
      <c r="AN10" s="42"/>
      <c r="AO10" s="42"/>
      <c r="AP10" s="42"/>
      <c r="AQ10" s="42"/>
      <c r="AR10" s="42"/>
      <c r="AS10" s="42"/>
      <c r="AT10" s="35">
        <f>データ!W6</f>
        <v>0.12</v>
      </c>
      <c r="AU10" s="35"/>
      <c r="AV10" s="35"/>
      <c r="AW10" s="35"/>
      <c r="AX10" s="35"/>
      <c r="AY10" s="35"/>
      <c r="AZ10" s="35"/>
      <c r="BA10" s="35"/>
      <c r="BB10" s="35">
        <f>データ!X6</f>
        <v>6133.33</v>
      </c>
      <c r="BC10" s="35"/>
      <c r="BD10" s="35"/>
      <c r="BE10" s="35"/>
      <c r="BF10" s="35"/>
      <c r="BG10" s="35"/>
      <c r="BH10" s="35"/>
      <c r="BI10" s="35"/>
      <c r="BJ10" s="2"/>
      <c r="BK10" s="2"/>
      <c r="BL10" s="53" t="s">
        <v>22</v>
      </c>
      <c r="BM10" s="54"/>
      <c r="BN10" s="55" t="s">
        <v>23</v>
      </c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5" t="s">
        <v>115</v>
      </c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7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5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7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5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7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5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7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5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7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5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7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5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7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5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7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5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7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5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7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5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7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5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7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5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7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5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7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5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7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5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7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5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7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5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7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5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7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5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7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5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7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5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7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5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7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5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7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5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7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5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7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5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7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5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7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8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70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5" t="s">
        <v>114</v>
      </c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7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5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7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5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7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5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7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5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7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5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7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5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7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5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7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5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7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5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7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5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7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5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7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5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7"/>
    </row>
    <row r="60" spans="1:78" ht="13.5" customHeight="1" x14ac:dyDescent="0.15">
      <c r="A60" s="2"/>
      <c r="B60" s="62" t="s">
        <v>28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65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7"/>
    </row>
    <row r="61" spans="1:78" ht="13.5" customHeight="1" x14ac:dyDescent="0.15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65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7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5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7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8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70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5" t="s">
        <v>113</v>
      </c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7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5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7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5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7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5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7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5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7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5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7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5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7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5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7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5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7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5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7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5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7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5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7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5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7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5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7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5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7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5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7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8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70"/>
    </row>
    <row r="83" spans="1:78" x14ac:dyDescent="0.15">
      <c r="C83" s="71" t="s">
        <v>30</v>
      </c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【101.46】</v>
      </c>
      <c r="F85" s="12" t="str">
        <f>データ!AT6</f>
        <v>【104.91】</v>
      </c>
      <c r="G85" s="12" t="str">
        <f>データ!BE6</f>
        <v>【61.34】</v>
      </c>
      <c r="H85" s="12" t="str">
        <f>データ!BP6</f>
        <v>【1,078.44】</v>
      </c>
      <c r="I85" s="12" t="str">
        <f>データ!CA6</f>
        <v>【41.91】</v>
      </c>
      <c r="J85" s="12" t="str">
        <f>データ!CL6</f>
        <v>【420.17】</v>
      </c>
      <c r="K85" s="12" t="str">
        <f>データ!CW6</f>
        <v>【29.92】</v>
      </c>
      <c r="L85" s="12" t="str">
        <f>データ!DH6</f>
        <v>【80.39】</v>
      </c>
      <c r="M85" s="12" t="str">
        <f>データ!DS6</f>
        <v>【29.81】</v>
      </c>
      <c r="N85" s="12" t="str">
        <f>データ!ED6</f>
        <v>【0.00】</v>
      </c>
      <c r="O85" s="12" t="str">
        <f>データ!EO6</f>
        <v>【0.01】</v>
      </c>
    </row>
  </sheetData>
  <sheetProtection algorithmName="SHA-512" hashValue="SA1AR9YxbnKUMAkjoxpR0VdsriLJYJulsUea01NVPacyQShztFej9onrqBrjSGPDqzKLyPWAcofMAbg+vZnJRA==" saltValue="BpcS53oiRJaqG66D7TIldg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AL10:AS10"/>
    <mergeCell ref="AT10:BA10"/>
    <mergeCell ref="BB10:BI10"/>
    <mergeCell ref="BL10:BM10"/>
    <mergeCell ref="BN10:BY10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P9:V9"/>
    <mergeCell ref="W9:AC9"/>
    <mergeCell ref="AD9:AJ9"/>
    <mergeCell ref="AL8:AS8"/>
    <mergeCell ref="AL9:AS9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3" t="s">
        <v>52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53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54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56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57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58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59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60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61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62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63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64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65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66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2022</v>
      </c>
      <c r="C6" s="19">
        <f t="shared" ref="C6:X6" si="3">C7</f>
        <v>443417</v>
      </c>
      <c r="D6" s="19">
        <f t="shared" si="3"/>
        <v>46</v>
      </c>
      <c r="E6" s="19">
        <f t="shared" si="3"/>
        <v>17</v>
      </c>
      <c r="F6" s="19">
        <f t="shared" si="3"/>
        <v>6</v>
      </c>
      <c r="G6" s="19">
        <f t="shared" si="3"/>
        <v>0</v>
      </c>
      <c r="H6" s="19" t="str">
        <f t="shared" si="3"/>
        <v>大分県　日出町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漁業集落排水</v>
      </c>
      <c r="L6" s="19" t="str">
        <f t="shared" si="3"/>
        <v>H2</v>
      </c>
      <c r="M6" s="19" t="str">
        <f t="shared" si="3"/>
        <v>非設置</v>
      </c>
      <c r="N6" s="20" t="str">
        <f t="shared" si="3"/>
        <v>-</v>
      </c>
      <c r="O6" s="20">
        <f t="shared" si="3"/>
        <v>88.36</v>
      </c>
      <c r="P6" s="20">
        <f t="shared" si="3"/>
        <v>2.62</v>
      </c>
      <c r="Q6" s="20">
        <f t="shared" si="3"/>
        <v>87.5</v>
      </c>
      <c r="R6" s="20">
        <f t="shared" si="3"/>
        <v>2809</v>
      </c>
      <c r="S6" s="20">
        <f t="shared" si="3"/>
        <v>28115</v>
      </c>
      <c r="T6" s="20">
        <f t="shared" si="3"/>
        <v>73.260000000000005</v>
      </c>
      <c r="U6" s="20">
        <f t="shared" si="3"/>
        <v>383.77</v>
      </c>
      <c r="V6" s="20">
        <f t="shared" si="3"/>
        <v>736</v>
      </c>
      <c r="W6" s="20">
        <f t="shared" si="3"/>
        <v>0.12</v>
      </c>
      <c r="X6" s="20">
        <f t="shared" si="3"/>
        <v>6133.33</v>
      </c>
      <c r="Y6" s="21" t="str">
        <f>IF(Y7="",NA(),Y7)</f>
        <v>-</v>
      </c>
      <c r="Z6" s="21" t="str">
        <f t="shared" ref="Z6:AH6" si="4">IF(Z7="",NA(),Z7)</f>
        <v>-</v>
      </c>
      <c r="AA6" s="21">
        <f t="shared" si="4"/>
        <v>119.87</v>
      </c>
      <c r="AB6" s="21">
        <f t="shared" si="4"/>
        <v>83.13</v>
      </c>
      <c r="AC6" s="21">
        <f t="shared" si="4"/>
        <v>103.46</v>
      </c>
      <c r="AD6" s="21" t="str">
        <f t="shared" si="4"/>
        <v>-</v>
      </c>
      <c r="AE6" s="21" t="str">
        <f t="shared" si="4"/>
        <v>-</v>
      </c>
      <c r="AF6" s="21">
        <f t="shared" si="4"/>
        <v>101.18</v>
      </c>
      <c r="AG6" s="21">
        <f t="shared" si="4"/>
        <v>99.89</v>
      </c>
      <c r="AH6" s="21">
        <f t="shared" si="4"/>
        <v>104.12</v>
      </c>
      <c r="AI6" s="20" t="str">
        <f>IF(AI7="","",IF(AI7="-","【-】","【"&amp;SUBSTITUTE(TEXT(AI7,"#,##0.00"),"-","△")&amp;"】"))</f>
        <v>【101.46】</v>
      </c>
      <c r="AJ6" s="21" t="str">
        <f>IF(AJ7="",NA(),AJ7)</f>
        <v>-</v>
      </c>
      <c r="AK6" s="21" t="str">
        <f t="shared" ref="AK6:AS6" si="5">IF(AK7="",NA(),AK7)</f>
        <v>-</v>
      </c>
      <c r="AL6" s="20">
        <f t="shared" si="5"/>
        <v>0</v>
      </c>
      <c r="AM6" s="21">
        <f t="shared" si="5"/>
        <v>59.13</v>
      </c>
      <c r="AN6" s="21">
        <f t="shared" si="5"/>
        <v>46.98</v>
      </c>
      <c r="AO6" s="21" t="str">
        <f t="shared" si="5"/>
        <v>-</v>
      </c>
      <c r="AP6" s="21" t="str">
        <f t="shared" si="5"/>
        <v>-</v>
      </c>
      <c r="AQ6" s="21">
        <f t="shared" si="5"/>
        <v>140.63</v>
      </c>
      <c r="AR6" s="21">
        <f t="shared" si="5"/>
        <v>163.84</v>
      </c>
      <c r="AS6" s="21">
        <f t="shared" si="5"/>
        <v>176.46</v>
      </c>
      <c r="AT6" s="20" t="str">
        <f>IF(AT7="","",IF(AT7="-","【-】","【"&amp;SUBSTITUTE(TEXT(AT7,"#,##0.00"),"-","△")&amp;"】"))</f>
        <v>【104.91】</v>
      </c>
      <c r="AU6" s="21" t="str">
        <f>IF(AU7="",NA(),AU7)</f>
        <v>-</v>
      </c>
      <c r="AV6" s="21" t="str">
        <f t="shared" ref="AV6:BD6" si="6">IF(AV7="",NA(),AV7)</f>
        <v>-</v>
      </c>
      <c r="AW6" s="21">
        <f t="shared" si="6"/>
        <v>94.31</v>
      </c>
      <c r="AX6" s="21">
        <f t="shared" si="6"/>
        <v>72.489999999999995</v>
      </c>
      <c r="AY6" s="21">
        <f t="shared" si="6"/>
        <v>97.47</v>
      </c>
      <c r="AZ6" s="21" t="str">
        <f t="shared" si="6"/>
        <v>-</v>
      </c>
      <c r="BA6" s="21" t="str">
        <f t="shared" si="6"/>
        <v>-</v>
      </c>
      <c r="BB6" s="21">
        <f t="shared" si="6"/>
        <v>56.53</v>
      </c>
      <c r="BC6" s="21">
        <f t="shared" si="6"/>
        <v>59.66</v>
      </c>
      <c r="BD6" s="21">
        <f t="shared" si="6"/>
        <v>61.64</v>
      </c>
      <c r="BE6" s="20" t="str">
        <f>IF(BE7="","",IF(BE7="-","【-】","【"&amp;SUBSTITUTE(TEXT(BE7,"#,##0.00"),"-","△")&amp;"】"))</f>
        <v>【61.34】</v>
      </c>
      <c r="BF6" s="21" t="str">
        <f>IF(BF7="",NA(),BF7)</f>
        <v>-</v>
      </c>
      <c r="BG6" s="21" t="str">
        <f t="shared" ref="BG6:BO6" si="7">IF(BG7="",NA(),BG7)</f>
        <v>-</v>
      </c>
      <c r="BH6" s="21">
        <f t="shared" si="7"/>
        <v>887.81</v>
      </c>
      <c r="BI6" s="21">
        <f t="shared" si="7"/>
        <v>786.27</v>
      </c>
      <c r="BJ6" s="21">
        <f t="shared" si="7"/>
        <v>651.27</v>
      </c>
      <c r="BK6" s="21" t="str">
        <f t="shared" si="7"/>
        <v>-</v>
      </c>
      <c r="BL6" s="21" t="str">
        <f t="shared" si="7"/>
        <v>-</v>
      </c>
      <c r="BM6" s="21">
        <f t="shared" si="7"/>
        <v>1095.52</v>
      </c>
      <c r="BN6" s="21">
        <f t="shared" si="7"/>
        <v>1056.55</v>
      </c>
      <c r="BO6" s="21">
        <f t="shared" si="7"/>
        <v>1278.54</v>
      </c>
      <c r="BP6" s="20" t="str">
        <f>IF(BP7="","",IF(BP7="-","【-】","【"&amp;SUBSTITUTE(TEXT(BP7,"#,##0.00"),"-","△")&amp;"】"))</f>
        <v>【1,078.44】</v>
      </c>
      <c r="BQ6" s="21" t="str">
        <f>IF(BQ7="",NA(),BQ7)</f>
        <v>-</v>
      </c>
      <c r="BR6" s="21" t="str">
        <f t="shared" ref="BR6:BZ6" si="8">IF(BR7="",NA(),BR7)</f>
        <v>-</v>
      </c>
      <c r="BS6" s="21">
        <f t="shared" si="8"/>
        <v>62.43</v>
      </c>
      <c r="BT6" s="21">
        <f t="shared" si="8"/>
        <v>55.37</v>
      </c>
      <c r="BU6" s="21">
        <f t="shared" si="8"/>
        <v>58.39</v>
      </c>
      <c r="BV6" s="21" t="str">
        <f t="shared" si="8"/>
        <v>-</v>
      </c>
      <c r="BW6" s="21" t="str">
        <f t="shared" si="8"/>
        <v>-</v>
      </c>
      <c r="BX6" s="21">
        <f t="shared" si="8"/>
        <v>39.64</v>
      </c>
      <c r="BY6" s="21">
        <f t="shared" si="8"/>
        <v>40</v>
      </c>
      <c r="BZ6" s="21">
        <f t="shared" si="8"/>
        <v>38.74</v>
      </c>
      <c r="CA6" s="20" t="str">
        <f>IF(CA7="","",IF(CA7="-","【-】","【"&amp;SUBSTITUTE(TEXT(CA7,"#,##0.00"),"-","△")&amp;"】"))</f>
        <v>【41.91】</v>
      </c>
      <c r="CB6" s="21" t="str">
        <f>IF(CB7="",NA(),CB7)</f>
        <v>-</v>
      </c>
      <c r="CC6" s="21" t="str">
        <f t="shared" ref="CC6:CK6" si="9">IF(CC7="",NA(),CC7)</f>
        <v>-</v>
      </c>
      <c r="CD6" s="21">
        <f t="shared" si="9"/>
        <v>234.3</v>
      </c>
      <c r="CE6" s="21">
        <f t="shared" si="9"/>
        <v>264.67</v>
      </c>
      <c r="CF6" s="21">
        <f t="shared" si="9"/>
        <v>252.62</v>
      </c>
      <c r="CG6" s="21" t="str">
        <f t="shared" si="9"/>
        <v>-</v>
      </c>
      <c r="CH6" s="21" t="str">
        <f t="shared" si="9"/>
        <v>-</v>
      </c>
      <c r="CI6" s="21">
        <f t="shared" si="9"/>
        <v>449.72</v>
      </c>
      <c r="CJ6" s="21">
        <f t="shared" si="9"/>
        <v>437.27</v>
      </c>
      <c r="CK6" s="21">
        <f t="shared" si="9"/>
        <v>456.72</v>
      </c>
      <c r="CL6" s="20" t="str">
        <f>IF(CL7="","",IF(CL7="-","【-】","【"&amp;SUBSTITUTE(TEXT(CL7,"#,##0.00"),"-","△")&amp;"】"))</f>
        <v>【420.17】</v>
      </c>
      <c r="CM6" s="21" t="str">
        <f>IF(CM7="",NA(),CM7)</f>
        <v>-</v>
      </c>
      <c r="CN6" s="21" t="str">
        <f t="shared" ref="CN6:CV6" si="10">IF(CN7="",NA(),CN7)</f>
        <v>-</v>
      </c>
      <c r="CO6" s="21">
        <f t="shared" si="10"/>
        <v>39.700000000000003</v>
      </c>
      <c r="CP6" s="21">
        <f t="shared" si="10"/>
        <v>56.36</v>
      </c>
      <c r="CQ6" s="21">
        <f t="shared" si="10"/>
        <v>51.82</v>
      </c>
      <c r="CR6" s="21" t="str">
        <f t="shared" si="10"/>
        <v>-</v>
      </c>
      <c r="CS6" s="21" t="str">
        <f t="shared" si="10"/>
        <v>-</v>
      </c>
      <c r="CT6" s="21">
        <f t="shared" si="10"/>
        <v>30.19</v>
      </c>
      <c r="CU6" s="21">
        <f t="shared" si="10"/>
        <v>28.77</v>
      </c>
      <c r="CV6" s="21">
        <f t="shared" si="10"/>
        <v>26.22</v>
      </c>
      <c r="CW6" s="20" t="str">
        <f>IF(CW7="","",IF(CW7="-","【-】","【"&amp;SUBSTITUTE(TEXT(CW7,"#,##0.00"),"-","△")&amp;"】"))</f>
        <v>【29.92】</v>
      </c>
      <c r="CX6" s="21" t="str">
        <f>IF(CX7="",NA(),CX7)</f>
        <v>-</v>
      </c>
      <c r="CY6" s="21" t="str">
        <f t="shared" ref="CY6:DG6" si="11">IF(CY7="",NA(),CY7)</f>
        <v>-</v>
      </c>
      <c r="CZ6" s="21">
        <f t="shared" si="11"/>
        <v>89.22</v>
      </c>
      <c r="DA6" s="21">
        <f t="shared" si="11"/>
        <v>89.35</v>
      </c>
      <c r="DB6" s="21">
        <f t="shared" si="11"/>
        <v>89.67</v>
      </c>
      <c r="DC6" s="21" t="str">
        <f t="shared" si="11"/>
        <v>-</v>
      </c>
      <c r="DD6" s="21" t="str">
        <f t="shared" si="11"/>
        <v>-</v>
      </c>
      <c r="DE6" s="21">
        <f t="shared" si="11"/>
        <v>79.09</v>
      </c>
      <c r="DF6" s="21">
        <f t="shared" si="11"/>
        <v>78.900000000000006</v>
      </c>
      <c r="DG6" s="21">
        <f t="shared" si="11"/>
        <v>78.03</v>
      </c>
      <c r="DH6" s="20" t="str">
        <f>IF(DH7="","",IF(DH7="-","【-】","【"&amp;SUBSTITUTE(TEXT(DH7,"#,##0.00"),"-","△")&amp;"】"))</f>
        <v>【80.39】</v>
      </c>
      <c r="DI6" s="21" t="str">
        <f>IF(DI7="",NA(),DI7)</f>
        <v>-</v>
      </c>
      <c r="DJ6" s="21" t="str">
        <f t="shared" ref="DJ6:DR6" si="12">IF(DJ7="",NA(),DJ7)</f>
        <v>-</v>
      </c>
      <c r="DK6" s="21">
        <f t="shared" si="12"/>
        <v>6.91</v>
      </c>
      <c r="DL6" s="21">
        <f t="shared" si="12"/>
        <v>10.36</v>
      </c>
      <c r="DM6" s="21">
        <f t="shared" si="12"/>
        <v>13.82</v>
      </c>
      <c r="DN6" s="21" t="str">
        <f t="shared" si="12"/>
        <v>-</v>
      </c>
      <c r="DO6" s="21" t="str">
        <f t="shared" si="12"/>
        <v>-</v>
      </c>
      <c r="DP6" s="21">
        <f t="shared" si="12"/>
        <v>20.14</v>
      </c>
      <c r="DQ6" s="21">
        <f t="shared" si="12"/>
        <v>23.17</v>
      </c>
      <c r="DR6" s="21">
        <f t="shared" si="12"/>
        <v>25.29</v>
      </c>
      <c r="DS6" s="20" t="str">
        <f>IF(DS7="","",IF(DS7="-","【-】","【"&amp;SUBSTITUTE(TEXT(DS7,"#,##0.00"),"-","△")&amp;"】"))</f>
        <v>【29.81】</v>
      </c>
      <c r="DT6" s="21" t="str">
        <f>IF(DT7="",NA(),DT7)</f>
        <v>-</v>
      </c>
      <c r="DU6" s="21" t="str">
        <f t="shared" ref="DU6:EC6" si="13">IF(DU7="",NA(),DU7)</f>
        <v>-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1" t="str">
        <f t="shared" si="13"/>
        <v>-</v>
      </c>
      <c r="DZ6" s="21" t="str">
        <f t="shared" si="13"/>
        <v>-</v>
      </c>
      <c r="EA6" s="20">
        <f t="shared" si="13"/>
        <v>0</v>
      </c>
      <c r="EB6" s="20">
        <f t="shared" si="13"/>
        <v>0</v>
      </c>
      <c r="EC6" s="20">
        <f t="shared" si="13"/>
        <v>0</v>
      </c>
      <c r="ED6" s="20" t="str">
        <f>IF(ED7="","",IF(ED7="-","【-】","【"&amp;SUBSTITUTE(TEXT(ED7,"#,##0.00"),"-","△")&amp;"】"))</f>
        <v>【0.00】</v>
      </c>
      <c r="EE6" s="21" t="str">
        <f>IF(EE7="",NA(),EE7)</f>
        <v>-</v>
      </c>
      <c r="EF6" s="21" t="str">
        <f t="shared" ref="EF6:EN6" si="14">IF(EF7="",NA(),EF7)</f>
        <v>-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 t="str">
        <f t="shared" si="14"/>
        <v>-</v>
      </c>
      <c r="EK6" s="21" t="str">
        <f t="shared" si="14"/>
        <v>-</v>
      </c>
      <c r="EL6" s="21">
        <f t="shared" si="14"/>
        <v>1.6</v>
      </c>
      <c r="EM6" s="21">
        <f t="shared" si="14"/>
        <v>0.01</v>
      </c>
      <c r="EN6" s="21">
        <f t="shared" si="14"/>
        <v>0.01</v>
      </c>
      <c r="EO6" s="20" t="str">
        <f>IF(EO7="","",IF(EO7="-","【-】","【"&amp;SUBSTITUTE(TEXT(EO7,"#,##0.00"),"-","△")&amp;"】"))</f>
        <v>【0.01】</v>
      </c>
    </row>
    <row r="7" spans="1:148" s="22" customFormat="1" x14ac:dyDescent="0.15">
      <c r="A7" s="14"/>
      <c r="B7" s="23">
        <v>2022</v>
      </c>
      <c r="C7" s="23">
        <v>443417</v>
      </c>
      <c r="D7" s="23">
        <v>46</v>
      </c>
      <c r="E7" s="23">
        <v>17</v>
      </c>
      <c r="F7" s="23">
        <v>6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88.36</v>
      </c>
      <c r="P7" s="24">
        <v>2.62</v>
      </c>
      <c r="Q7" s="24">
        <v>87.5</v>
      </c>
      <c r="R7" s="24">
        <v>2809</v>
      </c>
      <c r="S7" s="24">
        <v>28115</v>
      </c>
      <c r="T7" s="24">
        <v>73.260000000000005</v>
      </c>
      <c r="U7" s="24">
        <v>383.77</v>
      </c>
      <c r="V7" s="24">
        <v>736</v>
      </c>
      <c r="W7" s="24">
        <v>0.12</v>
      </c>
      <c r="X7" s="24">
        <v>6133.33</v>
      </c>
      <c r="Y7" s="24" t="s">
        <v>102</v>
      </c>
      <c r="Z7" s="24" t="s">
        <v>102</v>
      </c>
      <c r="AA7" s="24">
        <v>119.87</v>
      </c>
      <c r="AB7" s="24">
        <v>83.13</v>
      </c>
      <c r="AC7" s="24">
        <v>103.46</v>
      </c>
      <c r="AD7" s="24" t="s">
        <v>102</v>
      </c>
      <c r="AE7" s="24" t="s">
        <v>102</v>
      </c>
      <c r="AF7" s="24">
        <v>101.18</v>
      </c>
      <c r="AG7" s="24">
        <v>99.89</v>
      </c>
      <c r="AH7" s="24">
        <v>104.12</v>
      </c>
      <c r="AI7" s="24">
        <v>101.46</v>
      </c>
      <c r="AJ7" s="24" t="s">
        <v>102</v>
      </c>
      <c r="AK7" s="24" t="s">
        <v>102</v>
      </c>
      <c r="AL7" s="24">
        <v>0</v>
      </c>
      <c r="AM7" s="24">
        <v>59.13</v>
      </c>
      <c r="AN7" s="24">
        <v>46.98</v>
      </c>
      <c r="AO7" s="24" t="s">
        <v>102</v>
      </c>
      <c r="AP7" s="24" t="s">
        <v>102</v>
      </c>
      <c r="AQ7" s="24">
        <v>140.63</v>
      </c>
      <c r="AR7" s="24">
        <v>163.84</v>
      </c>
      <c r="AS7" s="24">
        <v>176.46</v>
      </c>
      <c r="AT7" s="24">
        <v>104.91</v>
      </c>
      <c r="AU7" s="24" t="s">
        <v>102</v>
      </c>
      <c r="AV7" s="24" t="s">
        <v>102</v>
      </c>
      <c r="AW7" s="24">
        <v>94.31</v>
      </c>
      <c r="AX7" s="24">
        <v>72.489999999999995</v>
      </c>
      <c r="AY7" s="24">
        <v>97.47</v>
      </c>
      <c r="AZ7" s="24" t="s">
        <v>102</v>
      </c>
      <c r="BA7" s="24" t="s">
        <v>102</v>
      </c>
      <c r="BB7" s="24">
        <v>56.53</v>
      </c>
      <c r="BC7" s="24">
        <v>59.66</v>
      </c>
      <c r="BD7" s="24">
        <v>61.64</v>
      </c>
      <c r="BE7" s="24">
        <v>61.34</v>
      </c>
      <c r="BF7" s="24" t="s">
        <v>102</v>
      </c>
      <c r="BG7" s="24" t="s">
        <v>102</v>
      </c>
      <c r="BH7" s="24">
        <v>887.81</v>
      </c>
      <c r="BI7" s="24">
        <v>786.27</v>
      </c>
      <c r="BJ7" s="24">
        <v>651.27</v>
      </c>
      <c r="BK7" s="24" t="s">
        <v>102</v>
      </c>
      <c r="BL7" s="24" t="s">
        <v>102</v>
      </c>
      <c r="BM7" s="24">
        <v>1095.52</v>
      </c>
      <c r="BN7" s="24">
        <v>1056.55</v>
      </c>
      <c r="BO7" s="24">
        <v>1278.54</v>
      </c>
      <c r="BP7" s="24">
        <v>1078.44</v>
      </c>
      <c r="BQ7" s="24" t="s">
        <v>102</v>
      </c>
      <c r="BR7" s="24" t="s">
        <v>102</v>
      </c>
      <c r="BS7" s="24">
        <v>62.43</v>
      </c>
      <c r="BT7" s="24">
        <v>55.37</v>
      </c>
      <c r="BU7" s="24">
        <v>58.39</v>
      </c>
      <c r="BV7" s="24" t="s">
        <v>102</v>
      </c>
      <c r="BW7" s="24" t="s">
        <v>102</v>
      </c>
      <c r="BX7" s="24">
        <v>39.64</v>
      </c>
      <c r="BY7" s="24">
        <v>40</v>
      </c>
      <c r="BZ7" s="24">
        <v>38.74</v>
      </c>
      <c r="CA7" s="24">
        <v>41.91</v>
      </c>
      <c r="CB7" s="24" t="s">
        <v>102</v>
      </c>
      <c r="CC7" s="24" t="s">
        <v>102</v>
      </c>
      <c r="CD7" s="24">
        <v>234.3</v>
      </c>
      <c r="CE7" s="24">
        <v>264.67</v>
      </c>
      <c r="CF7" s="24">
        <v>252.62</v>
      </c>
      <c r="CG7" s="24" t="s">
        <v>102</v>
      </c>
      <c r="CH7" s="24" t="s">
        <v>102</v>
      </c>
      <c r="CI7" s="24">
        <v>449.72</v>
      </c>
      <c r="CJ7" s="24">
        <v>437.27</v>
      </c>
      <c r="CK7" s="24">
        <v>456.72</v>
      </c>
      <c r="CL7" s="24">
        <v>420.17</v>
      </c>
      <c r="CM7" s="24" t="s">
        <v>102</v>
      </c>
      <c r="CN7" s="24" t="s">
        <v>102</v>
      </c>
      <c r="CO7" s="24">
        <v>39.700000000000003</v>
      </c>
      <c r="CP7" s="24">
        <v>56.36</v>
      </c>
      <c r="CQ7" s="24">
        <v>51.82</v>
      </c>
      <c r="CR7" s="24" t="s">
        <v>102</v>
      </c>
      <c r="CS7" s="24" t="s">
        <v>102</v>
      </c>
      <c r="CT7" s="24">
        <v>30.19</v>
      </c>
      <c r="CU7" s="24">
        <v>28.77</v>
      </c>
      <c r="CV7" s="24">
        <v>26.22</v>
      </c>
      <c r="CW7" s="24">
        <v>29.92</v>
      </c>
      <c r="CX7" s="24" t="s">
        <v>102</v>
      </c>
      <c r="CY7" s="24" t="s">
        <v>102</v>
      </c>
      <c r="CZ7" s="24">
        <v>89.22</v>
      </c>
      <c r="DA7" s="24">
        <v>89.35</v>
      </c>
      <c r="DB7" s="24">
        <v>89.67</v>
      </c>
      <c r="DC7" s="24" t="s">
        <v>102</v>
      </c>
      <c r="DD7" s="24" t="s">
        <v>102</v>
      </c>
      <c r="DE7" s="24">
        <v>79.09</v>
      </c>
      <c r="DF7" s="24">
        <v>78.900000000000006</v>
      </c>
      <c r="DG7" s="24">
        <v>78.03</v>
      </c>
      <c r="DH7" s="24">
        <v>80.39</v>
      </c>
      <c r="DI7" s="24" t="s">
        <v>102</v>
      </c>
      <c r="DJ7" s="24" t="s">
        <v>102</v>
      </c>
      <c r="DK7" s="24">
        <v>6.91</v>
      </c>
      <c r="DL7" s="24">
        <v>10.36</v>
      </c>
      <c r="DM7" s="24">
        <v>13.82</v>
      </c>
      <c r="DN7" s="24" t="s">
        <v>102</v>
      </c>
      <c r="DO7" s="24" t="s">
        <v>102</v>
      </c>
      <c r="DP7" s="24">
        <v>20.14</v>
      </c>
      <c r="DQ7" s="24">
        <v>23.17</v>
      </c>
      <c r="DR7" s="24">
        <v>25.29</v>
      </c>
      <c r="DS7" s="24">
        <v>29.81</v>
      </c>
      <c r="DT7" s="24" t="s">
        <v>102</v>
      </c>
      <c r="DU7" s="24" t="s">
        <v>102</v>
      </c>
      <c r="DV7" s="24">
        <v>0</v>
      </c>
      <c r="DW7" s="24">
        <v>0</v>
      </c>
      <c r="DX7" s="24">
        <v>0</v>
      </c>
      <c r="DY7" s="24" t="s">
        <v>102</v>
      </c>
      <c r="DZ7" s="24" t="s">
        <v>102</v>
      </c>
      <c r="EA7" s="24">
        <v>0</v>
      </c>
      <c r="EB7" s="24">
        <v>0</v>
      </c>
      <c r="EC7" s="24">
        <v>0</v>
      </c>
      <c r="ED7" s="24">
        <v>0</v>
      </c>
      <c r="EE7" s="24" t="s">
        <v>102</v>
      </c>
      <c r="EF7" s="24" t="s">
        <v>102</v>
      </c>
      <c r="EG7" s="24">
        <v>0</v>
      </c>
      <c r="EH7" s="24">
        <v>0</v>
      </c>
      <c r="EI7" s="24">
        <v>0</v>
      </c>
      <c r="EJ7" s="24" t="s">
        <v>102</v>
      </c>
      <c r="EK7" s="24" t="s">
        <v>102</v>
      </c>
      <c r="EL7" s="24">
        <v>1.6</v>
      </c>
      <c r="EM7" s="24">
        <v>0.01</v>
      </c>
      <c r="EN7" s="24">
        <v>0.01</v>
      </c>
      <c r="EO7" s="24">
        <v>0.01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15">
      <c r="B13" t="s">
        <v>110</v>
      </c>
      <c r="C13" t="s">
        <v>111</v>
      </c>
      <c r="D13" t="s">
        <v>111</v>
      </c>
      <c r="E13" t="s">
        <v>111</v>
      </c>
      <c r="F13" t="s">
        <v>111</v>
      </c>
      <c r="G13" t="s">
        <v>112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上下水道課 システム04</cp:lastModifiedBy>
  <dcterms:created xsi:type="dcterms:W3CDTF">2023-12-12T01:05:51Z</dcterms:created>
  <dcterms:modified xsi:type="dcterms:W3CDTF">2024-02-20T04:17:36Z</dcterms:modified>
  <cp:category/>
</cp:coreProperties>
</file>