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\\10.176.4.230\農林水産課\農業振興係\事業／補助事業等\農地・農村環境対策\中山間地域等直接支払事業\R4年度\中山間公表\"/>
    </mc:Choice>
  </mc:AlternateContent>
  <xr:revisionPtr revIDLastSave="0" documentId="13_ncr:1_{9E511754-7F46-4019-96FC-647D22B15066}" xr6:coauthVersionLast="47" xr6:coauthVersionMax="47" xr10:uidLastSave="{00000000-0000-0000-0000-000000000000}"/>
  <bookViews>
    <workbookView xWindow="1560" yWindow="1560" windowWidth="15330" windowHeight="7830" xr2:uid="{00000000-000D-0000-FFFF-FFFF00000000}"/>
  </bookViews>
  <sheets>
    <sheet name="R3　公表" sheetId="1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17" l="1"/>
  <c r="H25" i="17"/>
  <c r="H22" i="17"/>
  <c r="H23" i="17"/>
  <c r="H21" i="17"/>
  <c r="F25" i="17"/>
  <c r="E25" i="17"/>
  <c r="E26" i="17"/>
  <c r="E27" i="17"/>
  <c r="F27" i="17"/>
  <c r="F26" i="17"/>
  <c r="E24" i="17"/>
  <c r="F24" i="17"/>
  <c r="F22" i="17"/>
  <c r="E22" i="17"/>
  <c r="E21" i="17"/>
  <c r="F21" i="17"/>
  <c r="I14" i="17"/>
  <c r="D21" i="17"/>
  <c r="D23" i="17"/>
  <c r="D24" i="17"/>
  <c r="F14" i="17"/>
  <c r="D26" i="17"/>
  <c r="D27" i="17"/>
  <c r="C25" i="17"/>
  <c r="G25" i="17"/>
  <c r="G27" i="17"/>
  <c r="C27" i="17"/>
  <c r="C26" i="17"/>
  <c r="D25" i="17"/>
  <c r="H24" i="17"/>
  <c r="C24" i="17"/>
  <c r="F23" i="17"/>
  <c r="D22" i="17"/>
  <c r="C22" i="17"/>
  <c r="G21" i="17"/>
  <c r="C21" i="17"/>
  <c r="H14" i="17"/>
  <c r="G14" i="17"/>
  <c r="D14" i="17"/>
  <c r="C14" i="17"/>
  <c r="H28" i="17" l="1"/>
  <c r="E28" i="17"/>
  <c r="I23" i="17"/>
  <c r="J23" i="17" s="1"/>
  <c r="F28" i="17"/>
  <c r="I26" i="17"/>
  <c r="J26" i="17" s="1"/>
  <c r="I24" i="17"/>
  <c r="J24" i="17" s="1"/>
  <c r="I25" i="17"/>
  <c r="J25" i="17" s="1"/>
  <c r="G28" i="17"/>
  <c r="I21" i="17"/>
  <c r="J21" i="17" s="1"/>
  <c r="I27" i="17"/>
  <c r="J27" i="17" s="1"/>
  <c r="D28" i="17"/>
  <c r="I22" i="17"/>
  <c r="J22" i="17" s="1"/>
  <c r="C28" i="17"/>
  <c r="J28" i="17" l="1"/>
  <c r="I28" i="17"/>
</calcChain>
</file>

<file path=xl/sharedStrings.xml><?xml version="1.0" encoding="utf-8"?>
<sst xmlns="http://schemas.openxmlformats.org/spreadsheetml/2006/main" count="45" uniqueCount="32">
  <si>
    <t>清水集落</t>
    <rPh sb="0" eb="2">
      <t>シミズ</t>
    </rPh>
    <rPh sb="2" eb="4">
      <t>シュウラク</t>
    </rPh>
    <phoneticPr fontId="1"/>
  </si>
  <si>
    <t>西部集落</t>
    <rPh sb="0" eb="2">
      <t>セイブ</t>
    </rPh>
    <rPh sb="2" eb="4">
      <t>シュウラク</t>
    </rPh>
    <phoneticPr fontId="1"/>
  </si>
  <si>
    <t>法花寺集落</t>
    <rPh sb="0" eb="1">
      <t>ホウ</t>
    </rPh>
    <rPh sb="1" eb="2">
      <t>ハナ</t>
    </rPh>
    <rPh sb="2" eb="3">
      <t>テラ</t>
    </rPh>
    <rPh sb="3" eb="5">
      <t>シュウラク</t>
    </rPh>
    <phoneticPr fontId="1"/>
  </si>
  <si>
    <t>今畑集落</t>
    <rPh sb="0" eb="2">
      <t>イマハタ</t>
    </rPh>
    <rPh sb="2" eb="4">
      <t>シュウラク</t>
    </rPh>
    <phoneticPr fontId="1"/>
  </si>
  <si>
    <t>薄尾集落</t>
    <rPh sb="0" eb="2">
      <t>ススキオ</t>
    </rPh>
    <rPh sb="2" eb="4">
      <t>シュウラク</t>
    </rPh>
    <phoneticPr fontId="1"/>
  </si>
  <si>
    <t>合計</t>
    <rPh sb="0" eb="2">
      <t>ゴウケイ</t>
    </rPh>
    <phoneticPr fontId="1"/>
  </si>
  <si>
    <t>集落名</t>
    <rPh sb="0" eb="2">
      <t>シュウラク</t>
    </rPh>
    <rPh sb="2" eb="3">
      <t>メイ</t>
    </rPh>
    <phoneticPr fontId="1"/>
  </si>
  <si>
    <t>急傾斜（田）</t>
    <rPh sb="0" eb="3">
      <t>キュウケイシャ</t>
    </rPh>
    <rPh sb="4" eb="5">
      <t>タ</t>
    </rPh>
    <phoneticPr fontId="1"/>
  </si>
  <si>
    <t>緩傾斜（田）</t>
    <rPh sb="0" eb="1">
      <t>ユル</t>
    </rPh>
    <rPh sb="1" eb="3">
      <t>ケイシャ</t>
    </rPh>
    <rPh sb="4" eb="5">
      <t>タ</t>
    </rPh>
    <phoneticPr fontId="1"/>
  </si>
  <si>
    <t>大久集落</t>
    <rPh sb="0" eb="1">
      <t>オオ</t>
    </rPh>
    <rPh sb="1" eb="2">
      <t>ヒサ</t>
    </rPh>
    <rPh sb="2" eb="4">
      <t>シュウラク</t>
    </rPh>
    <phoneticPr fontId="1"/>
  </si>
  <si>
    <t>面積（㎡）</t>
    <rPh sb="0" eb="2">
      <t>メンセキ</t>
    </rPh>
    <phoneticPr fontId="1"/>
  </si>
  <si>
    <t>交付金（円）</t>
    <rPh sb="0" eb="3">
      <t>コウフキン</t>
    </rPh>
    <rPh sb="4" eb="5">
      <t>エン</t>
    </rPh>
    <phoneticPr fontId="1"/>
  </si>
  <si>
    <t>赤松集落</t>
    <rPh sb="0" eb="2">
      <t>アカマツ</t>
    </rPh>
    <rPh sb="2" eb="4">
      <t>シュウラク</t>
    </rPh>
    <phoneticPr fontId="1"/>
  </si>
  <si>
    <t>超急傾斜</t>
    <rPh sb="0" eb="1">
      <t>チョウ</t>
    </rPh>
    <rPh sb="1" eb="4">
      <t>キュウケイシャ</t>
    </rPh>
    <phoneticPr fontId="1"/>
  </si>
  <si>
    <t>急傾斜（水田）</t>
    <rPh sb="0" eb="3">
      <t>キュウケイシャ</t>
    </rPh>
    <rPh sb="4" eb="6">
      <t>スイデン</t>
    </rPh>
    <phoneticPr fontId="1"/>
  </si>
  <si>
    <t>緩傾斜（水田）</t>
    <rPh sb="0" eb="1">
      <t>ユル</t>
    </rPh>
    <rPh sb="1" eb="3">
      <t>ケイシャ</t>
    </rPh>
    <rPh sb="4" eb="6">
      <t>スイデン</t>
    </rPh>
    <phoneticPr fontId="1"/>
  </si>
  <si>
    <t>緩傾斜（畑）</t>
    <rPh sb="0" eb="1">
      <t>ユル</t>
    </rPh>
    <rPh sb="1" eb="3">
      <t>ケイシャ</t>
    </rPh>
    <rPh sb="4" eb="5">
      <t>ハタケ</t>
    </rPh>
    <phoneticPr fontId="1"/>
  </si>
  <si>
    <t>急傾斜（畑）</t>
    <rPh sb="0" eb="1">
      <t>キュウ</t>
    </rPh>
    <rPh sb="1" eb="3">
      <t>ケイシャ</t>
    </rPh>
    <rPh sb="4" eb="5">
      <t>ハタケ</t>
    </rPh>
    <phoneticPr fontId="1"/>
  </si>
  <si>
    <t>うち超急傾斜</t>
    <rPh sb="2" eb="3">
      <t>チョウ</t>
    </rPh>
    <rPh sb="3" eb="6">
      <t>キュウケイシャ</t>
    </rPh>
    <phoneticPr fontId="1"/>
  </si>
  <si>
    <t>21,000円/10a</t>
    <rPh sb="2" eb="7">
      <t>０００エン</t>
    </rPh>
    <phoneticPr fontId="1"/>
  </si>
  <si>
    <t>単価分</t>
    <rPh sb="0" eb="2">
      <t>タンカ</t>
    </rPh>
    <rPh sb="2" eb="3">
      <t>ブン</t>
    </rPh>
    <phoneticPr fontId="1"/>
  </si>
  <si>
    <t>加算分</t>
    <rPh sb="0" eb="2">
      <t>カサン</t>
    </rPh>
    <rPh sb="2" eb="3">
      <t>ブン</t>
    </rPh>
    <phoneticPr fontId="1"/>
  </si>
  <si>
    <t>8,000円/10a</t>
    <rPh sb="5" eb="6">
      <t>エン</t>
    </rPh>
    <phoneticPr fontId="1"/>
  </si>
  <si>
    <t>11,500円/10a</t>
    <rPh sb="2" eb="7">
      <t>５００エン</t>
    </rPh>
    <phoneticPr fontId="1"/>
  </si>
  <si>
    <t>3,500円/10a</t>
    <rPh sb="5" eb="6">
      <t>エン</t>
    </rPh>
    <phoneticPr fontId="1"/>
  </si>
  <si>
    <t>6,000円/10a</t>
    <rPh sb="5" eb="6">
      <t>エン</t>
    </rPh>
    <phoneticPr fontId="1"/>
  </si>
  <si>
    <t>棚田</t>
    <rPh sb="0" eb="2">
      <t>タナダ</t>
    </rPh>
    <phoneticPr fontId="1"/>
  </si>
  <si>
    <t>10,000円/10a</t>
    <rPh sb="6" eb="7">
      <t>エン</t>
    </rPh>
    <phoneticPr fontId="1"/>
  </si>
  <si>
    <t>うち棚田</t>
    <rPh sb="2" eb="4">
      <t>タナダ</t>
    </rPh>
    <phoneticPr fontId="1"/>
  </si>
  <si>
    <t xml:space="preserve">      ●面積</t>
    <rPh sb="7" eb="9">
      <t>メンセキ</t>
    </rPh>
    <phoneticPr fontId="1"/>
  </si>
  <si>
    <t xml:space="preserve">      ●交付額</t>
    <rPh sb="7" eb="10">
      <t>コウフガク</t>
    </rPh>
    <phoneticPr fontId="1"/>
  </si>
  <si>
    <t>令和３年度　各協定集落の協定面積及び交付額</t>
    <rPh sb="0" eb="2">
      <t>レイワ</t>
    </rPh>
    <rPh sb="3" eb="5">
      <t>ネンド</t>
    </rPh>
    <rPh sb="6" eb="7">
      <t>カク</t>
    </rPh>
    <rPh sb="7" eb="9">
      <t>キョウテイ</t>
    </rPh>
    <rPh sb="9" eb="11">
      <t>シュウラク</t>
    </rPh>
    <rPh sb="12" eb="14">
      <t>キョウテイ</t>
    </rPh>
    <rPh sb="14" eb="16">
      <t>メンセキ</t>
    </rPh>
    <rPh sb="16" eb="17">
      <t>オヨ</t>
    </rPh>
    <rPh sb="18" eb="21">
      <t>コウフガク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</si>
</sst>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38" fontId="0" fillId="0" borderId="1" xfId="1" applyFont="1" applyBorder="1">
      <alignment vertical="center"/>
    </xf>
    <xf numFmtId="38" fontId="0" fillId="0" borderId="2" xfId="1" applyFont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38" fontId="0" fillId="0" borderId="0" xfId="0" applyNumberFormat="1">
      <alignment vertical="center"/>
    </xf>
    <xf numFmtId="0" fontId="3" fillId="0" borderId="5" xfId="0" applyFont="1" applyBorder="1" applyAlignment="1">
      <alignment vertical="top"/>
    </xf>
    <xf numFmtId="0" fontId="0" fillId="0" borderId="5" xfId="0" applyBorder="1" applyAlignment="1">
      <alignment vertical="top"/>
    </xf>
    <xf numFmtId="0" fontId="5" fillId="0" borderId="5" xfId="0" applyFont="1" applyBorder="1" applyAlignment="1">
      <alignment vertical="top"/>
    </xf>
    <xf numFmtId="0" fontId="0" fillId="0" borderId="9" xfId="0" applyBorder="1">
      <alignment vertical="center"/>
    </xf>
    <xf numFmtId="38" fontId="7" fillId="0" borderId="1" xfId="1" applyFont="1" applyBorder="1">
      <alignment vertical="center"/>
    </xf>
    <xf numFmtId="38" fontId="7" fillId="0" borderId="2" xfId="1" applyFont="1" applyBorder="1">
      <alignment vertical="center"/>
    </xf>
    <xf numFmtId="38" fontId="0" fillId="0" borderId="4" xfId="1" applyFont="1" applyBorder="1">
      <alignment vertical="center"/>
    </xf>
    <xf numFmtId="0" fontId="0" fillId="0" borderId="7" xfId="0" applyBorder="1" applyAlignment="1">
      <alignment vertical="center"/>
    </xf>
    <xf numFmtId="38" fontId="7" fillId="0" borderId="4" xfId="1" applyFont="1" applyBorder="1">
      <alignment vertical="center"/>
    </xf>
    <xf numFmtId="0" fontId="0" fillId="0" borderId="3" xfId="0" applyBorder="1" applyAlignment="1">
      <alignment vertical="center"/>
    </xf>
    <xf numFmtId="38" fontId="0" fillId="0" borderId="0" xfId="1" applyFont="1">
      <alignment vertical="center"/>
    </xf>
    <xf numFmtId="0" fontId="0" fillId="0" borderId="0" xfId="0" applyBorder="1">
      <alignment vertical="center"/>
    </xf>
    <xf numFmtId="38" fontId="0" fillId="0" borderId="0" xfId="1" applyFont="1" applyBorder="1">
      <alignment vertical="center"/>
    </xf>
    <xf numFmtId="38" fontId="6" fillId="0" borderId="1" xfId="1" applyFont="1" applyBorder="1">
      <alignment vertical="center"/>
    </xf>
    <xf numFmtId="38" fontId="0" fillId="0" borderId="1" xfId="1" applyFont="1" applyBorder="1" applyAlignment="1">
      <alignment horizontal="right" vertical="center"/>
    </xf>
    <xf numFmtId="0" fontId="9" fillId="0" borderId="6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/>
    </xf>
    <xf numFmtId="0" fontId="9" fillId="0" borderId="9" xfId="0" applyFont="1" applyBorder="1" applyAlignment="1">
      <alignment horizontal="center" vertical="top"/>
    </xf>
    <xf numFmtId="0" fontId="8" fillId="0" borderId="5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0" fillId="0" borderId="10" xfId="0" applyBorder="1" applyAlignment="1">
      <alignment vertical="top"/>
    </xf>
    <xf numFmtId="38" fontId="7" fillId="0" borderId="12" xfId="1" applyFont="1" applyBorder="1">
      <alignment vertical="center"/>
    </xf>
    <xf numFmtId="38" fontId="2" fillId="0" borderId="11" xfId="1" applyFont="1" applyBorder="1">
      <alignment vertical="center"/>
    </xf>
    <xf numFmtId="0" fontId="9" fillId="0" borderId="12" xfId="0" applyFont="1" applyBorder="1" applyAlignment="1">
      <alignment vertical="top"/>
    </xf>
    <xf numFmtId="38" fontId="0" fillId="0" borderId="13" xfId="1" applyFont="1" applyBorder="1">
      <alignment vertical="center"/>
    </xf>
    <xf numFmtId="0" fontId="9" fillId="0" borderId="3" xfId="0" applyFont="1" applyBorder="1" applyAlignment="1">
      <alignment vertical="top"/>
    </xf>
    <xf numFmtId="0" fontId="0" fillId="0" borderId="0" xfId="0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9" xfId="0" applyBorder="1" applyAlignment="1">
      <alignment horizontal="left" vertical="center"/>
    </xf>
    <xf numFmtId="0" fontId="0" fillId="0" borderId="0" xfId="0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F5B24-C424-4239-BA47-C039D3C0C8E0}">
  <dimension ref="A1:J30"/>
  <sheetViews>
    <sheetView tabSelected="1" topLeftCell="A25" zoomScaleNormal="100" workbookViewId="0">
      <selection activeCell="D31" sqref="D31"/>
    </sheetView>
  </sheetViews>
  <sheetFormatPr defaultRowHeight="18.75" x14ac:dyDescent="0.4"/>
  <cols>
    <col min="1" max="1" width="5.625" customWidth="1"/>
    <col min="2" max="9" width="13.75" customWidth="1"/>
    <col min="10" max="10" width="11.75" hidden="1" customWidth="1"/>
    <col min="11" max="12" width="14.625" customWidth="1"/>
    <col min="13" max="13" width="11.75" customWidth="1"/>
  </cols>
  <sheetData>
    <row r="1" spans="1:9" x14ac:dyDescent="0.4">
      <c r="A1" s="46" t="s">
        <v>31</v>
      </c>
      <c r="B1" s="46"/>
      <c r="C1" s="46"/>
      <c r="D1" s="46"/>
      <c r="E1" s="46"/>
    </row>
    <row r="3" spans="1:9" x14ac:dyDescent="0.4">
      <c r="A3" s="38" t="s">
        <v>29</v>
      </c>
      <c r="B3" s="38"/>
    </row>
    <row r="4" spans="1:9" x14ac:dyDescent="0.4">
      <c r="B4" s="3"/>
      <c r="C4" s="17" t="s">
        <v>10</v>
      </c>
      <c r="D4" s="17"/>
      <c r="E4" s="17"/>
      <c r="F4" s="19"/>
      <c r="G4" s="19"/>
      <c r="H4" s="7"/>
      <c r="I4" s="39" t="s">
        <v>5</v>
      </c>
    </row>
    <row r="5" spans="1:9" ht="19.5" customHeight="1" x14ac:dyDescent="0.4">
      <c r="B5" s="13" t="s">
        <v>6</v>
      </c>
      <c r="C5" s="30" t="s">
        <v>14</v>
      </c>
      <c r="D5" s="37"/>
      <c r="E5" s="35"/>
      <c r="F5" s="26" t="s">
        <v>15</v>
      </c>
      <c r="G5" s="26" t="s">
        <v>17</v>
      </c>
      <c r="H5" s="30" t="s">
        <v>16</v>
      </c>
      <c r="I5" s="40"/>
    </row>
    <row r="6" spans="1:9" ht="19.5" customHeight="1" x14ac:dyDescent="0.4">
      <c r="B6" s="2"/>
      <c r="C6" s="10"/>
      <c r="D6" s="31" t="s">
        <v>18</v>
      </c>
      <c r="E6" s="31" t="s">
        <v>28</v>
      </c>
      <c r="F6" s="12"/>
      <c r="G6" s="11"/>
      <c r="H6" s="32"/>
      <c r="I6" s="41"/>
    </row>
    <row r="7" spans="1:9" x14ac:dyDescent="0.4">
      <c r="B7" s="1" t="s">
        <v>0</v>
      </c>
      <c r="C7" s="4">
        <v>108095</v>
      </c>
      <c r="D7" s="4">
        <v>58734</v>
      </c>
      <c r="E7" s="4">
        <v>0</v>
      </c>
      <c r="F7" s="4">
        <v>0</v>
      </c>
      <c r="G7" s="4">
        <v>0</v>
      </c>
      <c r="H7" s="6">
        <v>0</v>
      </c>
      <c r="I7" s="4">
        <v>108095</v>
      </c>
    </row>
    <row r="8" spans="1:9" x14ac:dyDescent="0.4">
      <c r="B8" s="1" t="s">
        <v>1</v>
      </c>
      <c r="C8" s="4">
        <v>38927</v>
      </c>
      <c r="D8" s="4">
        <v>29374</v>
      </c>
      <c r="E8" s="4">
        <v>0</v>
      </c>
      <c r="F8" s="4">
        <v>7172</v>
      </c>
      <c r="G8" s="4">
        <v>0</v>
      </c>
      <c r="H8" s="6">
        <v>0</v>
      </c>
      <c r="I8" s="4">
        <v>46099</v>
      </c>
    </row>
    <row r="9" spans="1:9" x14ac:dyDescent="0.4">
      <c r="B9" s="1" t="s">
        <v>2</v>
      </c>
      <c r="C9" s="4">
        <v>42152</v>
      </c>
      <c r="D9" s="4">
        <v>35529</v>
      </c>
      <c r="E9" s="4">
        <v>0</v>
      </c>
      <c r="F9" s="4">
        <v>0</v>
      </c>
      <c r="G9" s="4">
        <v>3149</v>
      </c>
      <c r="H9" s="5">
        <v>643</v>
      </c>
      <c r="I9" s="4">
        <v>45944</v>
      </c>
    </row>
    <row r="10" spans="1:9" x14ac:dyDescent="0.4">
      <c r="B10" s="1" t="s">
        <v>3</v>
      </c>
      <c r="C10" s="4">
        <v>54530</v>
      </c>
      <c r="D10" s="4">
        <v>0</v>
      </c>
      <c r="E10" s="4">
        <v>54530</v>
      </c>
      <c r="F10" s="4">
        <v>0</v>
      </c>
      <c r="G10" s="4">
        <v>0</v>
      </c>
      <c r="H10" s="6">
        <v>0</v>
      </c>
      <c r="I10" s="4">
        <v>54530</v>
      </c>
    </row>
    <row r="11" spans="1:9" x14ac:dyDescent="0.4">
      <c r="B11" s="1" t="s">
        <v>4</v>
      </c>
      <c r="C11" s="4">
        <v>0</v>
      </c>
      <c r="D11" s="4">
        <v>0</v>
      </c>
      <c r="E11" s="4">
        <v>0</v>
      </c>
      <c r="F11" s="4">
        <v>41207</v>
      </c>
      <c r="G11" s="4">
        <v>0</v>
      </c>
      <c r="H11" s="6">
        <v>0</v>
      </c>
      <c r="I11" s="4">
        <v>41207</v>
      </c>
    </row>
    <row r="12" spans="1:9" x14ac:dyDescent="0.4">
      <c r="B12" s="1" t="s">
        <v>9</v>
      </c>
      <c r="C12" s="4">
        <v>11356</v>
      </c>
      <c r="D12" s="4">
        <v>0</v>
      </c>
      <c r="E12" s="4">
        <v>0</v>
      </c>
      <c r="F12" s="4">
        <v>0</v>
      </c>
      <c r="G12" s="4">
        <v>0</v>
      </c>
      <c r="H12" s="6">
        <v>0</v>
      </c>
      <c r="I12" s="4">
        <v>11356</v>
      </c>
    </row>
    <row r="13" spans="1:9" ht="19.5" thickBot="1" x14ac:dyDescent="0.45">
      <c r="B13" s="1" t="s">
        <v>12</v>
      </c>
      <c r="C13" s="4">
        <v>27310</v>
      </c>
      <c r="D13" s="4">
        <v>16466</v>
      </c>
      <c r="E13" s="4">
        <v>0</v>
      </c>
      <c r="F13" s="4">
        <v>0</v>
      </c>
      <c r="G13" s="4">
        <v>0</v>
      </c>
      <c r="H13" s="6">
        <v>0</v>
      </c>
      <c r="I13" s="36">
        <v>27310</v>
      </c>
    </row>
    <row r="14" spans="1:9" ht="20.25" thickBot="1" x14ac:dyDescent="0.45">
      <c r="B14" s="1" t="s">
        <v>5</v>
      </c>
      <c r="C14" s="4">
        <f>SUM(C7:C13)</f>
        <v>282370</v>
      </c>
      <c r="D14" s="4">
        <f t="shared" ref="D14:H14" si="0">SUM(D7:D13)</f>
        <v>140103</v>
      </c>
      <c r="E14" s="4">
        <v>54530</v>
      </c>
      <c r="F14" s="4">
        <f>SUM(F7:F13)</f>
        <v>48379</v>
      </c>
      <c r="G14" s="4">
        <f t="shared" si="0"/>
        <v>3149</v>
      </c>
      <c r="H14" s="6">
        <f t="shared" si="0"/>
        <v>643</v>
      </c>
      <c r="I14" s="34">
        <f>SUM(I7:I13)</f>
        <v>334541</v>
      </c>
    </row>
    <row r="15" spans="1:9" x14ac:dyDescent="0.4">
      <c r="B15" s="21"/>
      <c r="C15" s="22"/>
      <c r="D15" s="22"/>
      <c r="E15" s="22"/>
      <c r="F15" s="22"/>
      <c r="G15" s="22"/>
      <c r="H15" s="21"/>
    </row>
    <row r="16" spans="1:9" x14ac:dyDescent="0.4">
      <c r="A16" s="38" t="s">
        <v>30</v>
      </c>
      <c r="B16" s="38"/>
      <c r="E16" s="9"/>
    </row>
    <row r="17" spans="2:10" x14ac:dyDescent="0.4">
      <c r="B17" s="3"/>
      <c r="C17" s="6" t="s">
        <v>11</v>
      </c>
      <c r="D17" s="7"/>
      <c r="E17" s="7"/>
      <c r="F17" s="7"/>
      <c r="G17" s="7"/>
      <c r="H17" s="8"/>
      <c r="I17" s="39" t="s">
        <v>5</v>
      </c>
    </row>
    <row r="18" spans="2:10" x14ac:dyDescent="0.4">
      <c r="B18" s="45" t="s">
        <v>6</v>
      </c>
      <c r="C18" s="42" t="s">
        <v>20</v>
      </c>
      <c r="D18" s="43"/>
      <c r="E18" s="43"/>
      <c r="F18" s="44"/>
      <c r="G18" s="42" t="s">
        <v>21</v>
      </c>
      <c r="H18" s="44"/>
      <c r="I18" s="40"/>
    </row>
    <row r="19" spans="2:10" ht="18.75" customHeight="1" x14ac:dyDescent="0.4">
      <c r="B19" s="45"/>
      <c r="C19" s="25" t="s">
        <v>7</v>
      </c>
      <c r="D19" s="26" t="s">
        <v>8</v>
      </c>
      <c r="E19" s="26" t="s">
        <v>17</v>
      </c>
      <c r="F19" s="26" t="s">
        <v>16</v>
      </c>
      <c r="G19" s="27" t="s">
        <v>13</v>
      </c>
      <c r="H19" s="27" t="s">
        <v>26</v>
      </c>
      <c r="I19" s="40"/>
    </row>
    <row r="20" spans="2:10" ht="18.75" customHeight="1" x14ac:dyDescent="0.4">
      <c r="B20" s="2"/>
      <c r="C20" s="28" t="s">
        <v>19</v>
      </c>
      <c r="D20" s="29" t="s">
        <v>22</v>
      </c>
      <c r="E20" s="29" t="s">
        <v>23</v>
      </c>
      <c r="F20" s="29" t="s">
        <v>24</v>
      </c>
      <c r="G20" s="29" t="s">
        <v>25</v>
      </c>
      <c r="H20" s="29" t="s">
        <v>27</v>
      </c>
      <c r="I20" s="41"/>
    </row>
    <row r="21" spans="2:10" x14ac:dyDescent="0.4">
      <c r="B21" s="1" t="s">
        <v>0</v>
      </c>
      <c r="C21" s="4">
        <f>C7*21</f>
        <v>2269995</v>
      </c>
      <c r="D21" s="4">
        <f t="shared" ref="D21:D27" si="1">F7*8</f>
        <v>0</v>
      </c>
      <c r="E21" s="4">
        <f t="shared" ref="E21:H23" si="2">G7*8</f>
        <v>0</v>
      </c>
      <c r="F21" s="4">
        <f t="shared" si="2"/>
        <v>0</v>
      </c>
      <c r="G21" s="5">
        <f>6*58734</f>
        <v>352404</v>
      </c>
      <c r="H21" s="4">
        <f t="shared" si="2"/>
        <v>0</v>
      </c>
      <c r="I21" s="18">
        <f t="shared" ref="I21:I27" si="3">SUM(C21:H21)</f>
        <v>2622399</v>
      </c>
      <c r="J21" s="20">
        <f>I21*3/4</f>
        <v>1966799.25</v>
      </c>
    </row>
    <row r="22" spans="2:10" x14ac:dyDescent="0.4">
      <c r="B22" s="1" t="s">
        <v>1</v>
      </c>
      <c r="C22" s="4">
        <f>C8*21</f>
        <v>817467</v>
      </c>
      <c r="D22" s="4">
        <f t="shared" si="1"/>
        <v>57376</v>
      </c>
      <c r="E22" s="4">
        <f t="shared" si="2"/>
        <v>0</v>
      </c>
      <c r="F22" s="4">
        <f t="shared" si="2"/>
        <v>0</v>
      </c>
      <c r="G22" s="5">
        <v>176244</v>
      </c>
      <c r="H22" s="4">
        <f t="shared" si="2"/>
        <v>0</v>
      </c>
      <c r="I22" s="16">
        <f t="shared" si="3"/>
        <v>1051087</v>
      </c>
      <c r="J22">
        <f t="shared" ref="J22:J27" si="4">I22*3/4</f>
        <v>788315.25</v>
      </c>
    </row>
    <row r="23" spans="2:10" x14ac:dyDescent="0.4">
      <c r="B23" s="1" t="s">
        <v>2</v>
      </c>
      <c r="C23" s="4">
        <v>885192</v>
      </c>
      <c r="D23" s="4">
        <f t="shared" si="1"/>
        <v>0</v>
      </c>
      <c r="E23" s="23">
        <v>36213</v>
      </c>
      <c r="F23" s="4">
        <f>ROUNDDOWN(H9*3.5,-1)</f>
        <v>2250</v>
      </c>
      <c r="G23" s="5">
        <v>213174</v>
      </c>
      <c r="H23" s="4">
        <f t="shared" si="2"/>
        <v>0</v>
      </c>
      <c r="I23" s="18">
        <f t="shared" si="3"/>
        <v>1136829</v>
      </c>
      <c r="J23">
        <f t="shared" si="4"/>
        <v>852621.75</v>
      </c>
    </row>
    <row r="24" spans="2:10" x14ac:dyDescent="0.4">
      <c r="B24" s="1" t="s">
        <v>3</v>
      </c>
      <c r="C24" s="4">
        <f>C10*21</f>
        <v>1145130</v>
      </c>
      <c r="D24" s="4">
        <f t="shared" si="1"/>
        <v>0</v>
      </c>
      <c r="E24" s="4">
        <f t="shared" ref="E24:F26" si="5">G10*8</f>
        <v>0</v>
      </c>
      <c r="F24" s="4">
        <f t="shared" si="5"/>
        <v>0</v>
      </c>
      <c r="G24" s="15">
        <v>0</v>
      </c>
      <c r="H24" s="14">
        <f>10*54530</f>
        <v>545300</v>
      </c>
      <c r="I24" s="18">
        <f t="shared" si="3"/>
        <v>1690430</v>
      </c>
      <c r="J24">
        <f t="shared" si="4"/>
        <v>1267822.5</v>
      </c>
    </row>
    <row r="25" spans="2:10" x14ac:dyDescent="0.4">
      <c r="B25" s="1" t="s">
        <v>4</v>
      </c>
      <c r="C25" s="4">
        <f>C11*21</f>
        <v>0</v>
      </c>
      <c r="D25" s="4">
        <f t="shared" si="1"/>
        <v>329656</v>
      </c>
      <c r="E25" s="4">
        <f t="shared" si="5"/>
        <v>0</v>
      </c>
      <c r="F25" s="4">
        <f t="shared" si="5"/>
        <v>0</v>
      </c>
      <c r="G25" s="5">
        <f>6*C11</f>
        <v>0</v>
      </c>
      <c r="H25" s="4">
        <f>6*D11</f>
        <v>0</v>
      </c>
      <c r="I25" s="18">
        <f t="shared" si="3"/>
        <v>329656</v>
      </c>
      <c r="J25">
        <f t="shared" si="4"/>
        <v>247242</v>
      </c>
    </row>
    <row r="26" spans="2:10" x14ac:dyDescent="0.4">
      <c r="B26" s="1" t="s">
        <v>9</v>
      </c>
      <c r="C26" s="4">
        <f>C12*21</f>
        <v>238476</v>
      </c>
      <c r="D26" s="4">
        <f t="shared" si="1"/>
        <v>0</v>
      </c>
      <c r="E26" s="4">
        <f t="shared" si="5"/>
        <v>0</v>
      </c>
      <c r="F26" s="4">
        <f t="shared" ref="F26" si="6">H12*8</f>
        <v>0</v>
      </c>
      <c r="G26" s="5">
        <v>0</v>
      </c>
      <c r="H26" s="4">
        <f>6*D12</f>
        <v>0</v>
      </c>
      <c r="I26" s="18">
        <f t="shared" si="3"/>
        <v>238476</v>
      </c>
      <c r="J26">
        <f t="shared" si="4"/>
        <v>178857</v>
      </c>
    </row>
    <row r="27" spans="2:10" ht="19.5" thickBot="1" x14ac:dyDescent="0.45">
      <c r="B27" s="1" t="s">
        <v>12</v>
      </c>
      <c r="C27" s="4">
        <f>C13*21</f>
        <v>573510</v>
      </c>
      <c r="D27" s="4">
        <f t="shared" si="1"/>
        <v>0</v>
      </c>
      <c r="E27" s="4">
        <f t="shared" ref="E27:F27" si="7">G13*8</f>
        <v>0</v>
      </c>
      <c r="F27" s="4">
        <f t="shared" si="7"/>
        <v>0</v>
      </c>
      <c r="G27" s="5">
        <f>6*16466</f>
        <v>98796</v>
      </c>
      <c r="H27" s="4">
        <v>0</v>
      </c>
      <c r="I27" s="33">
        <f t="shared" si="3"/>
        <v>672306</v>
      </c>
      <c r="J27">
        <f t="shared" si="4"/>
        <v>504229.5</v>
      </c>
    </row>
    <row r="28" spans="2:10" ht="20.25" thickBot="1" x14ac:dyDescent="0.45">
      <c r="B28" s="1" t="s">
        <v>5</v>
      </c>
      <c r="C28" s="4">
        <f t="shared" ref="C28:J28" si="8">SUM(C21:C27)</f>
        <v>5929770</v>
      </c>
      <c r="D28" s="4">
        <f t="shared" si="8"/>
        <v>387032</v>
      </c>
      <c r="E28" s="24">
        <f t="shared" si="8"/>
        <v>36213</v>
      </c>
      <c r="F28" s="24">
        <f t="shared" si="8"/>
        <v>2250</v>
      </c>
      <c r="G28" s="5">
        <f t="shared" si="8"/>
        <v>840618</v>
      </c>
      <c r="H28" s="5">
        <f t="shared" si="8"/>
        <v>545300</v>
      </c>
      <c r="I28" s="34">
        <f t="shared" si="8"/>
        <v>7741183</v>
      </c>
      <c r="J28" s="9">
        <f t="shared" si="8"/>
        <v>5805887.25</v>
      </c>
    </row>
    <row r="30" spans="2:10" x14ac:dyDescent="0.4">
      <c r="E30" s="9"/>
    </row>
  </sheetData>
  <mergeCells count="8">
    <mergeCell ref="A1:E1"/>
    <mergeCell ref="A3:B3"/>
    <mergeCell ref="A16:B16"/>
    <mergeCell ref="I17:I20"/>
    <mergeCell ref="C18:F18"/>
    <mergeCell ref="G18:H18"/>
    <mergeCell ref="B18:B19"/>
    <mergeCell ref="I4:I6"/>
  </mergeCells>
  <phoneticPr fontId="1"/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R3　公表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黒瀬 雅人</dc:creator>
  <cp:lastModifiedBy>長野 康範</cp:lastModifiedBy>
  <cp:lastPrinted>2021-08-26T06:32:43Z</cp:lastPrinted>
  <dcterms:created xsi:type="dcterms:W3CDTF">2019-11-27T03:08:07Z</dcterms:created>
  <dcterms:modified xsi:type="dcterms:W3CDTF">2022-09-02T02:49:16Z</dcterms:modified>
</cp:coreProperties>
</file>